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\partage\_RESSOURCES HUMAINES\TARIFS PERI\"/>
    </mc:Choice>
  </mc:AlternateContent>
  <xr:revisionPtr revIDLastSave="0" documentId="13_ncr:1_{6C612C99-9394-40F0-9820-B814CB79DC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ésultat" sheetId="1" r:id="rId1"/>
    <sheet name="Donné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F1" i="2"/>
  <c r="D2" i="1"/>
  <c r="A14" i="1"/>
  <c r="B26" i="1" l="1"/>
  <c r="B25" i="1"/>
  <c r="B24" i="1"/>
  <c r="F3" i="2"/>
  <c r="F4" i="2" l="1"/>
  <c r="F6" i="2" l="1"/>
  <c r="A17" i="1" l="1"/>
  <c r="F8" i="2"/>
  <c r="F14" i="2" l="1"/>
  <c r="D30" i="1"/>
  <c r="A18" i="1"/>
  <c r="F15" i="2"/>
  <c r="C30" i="1"/>
  <c r="D31" i="1" l="1"/>
  <c r="C31" i="1"/>
</calcChain>
</file>

<file path=xl/sharedStrings.xml><?xml version="1.0" encoding="utf-8"?>
<sst xmlns="http://schemas.openxmlformats.org/spreadsheetml/2006/main" count="39" uniqueCount="37">
  <si>
    <t>Repas :</t>
  </si>
  <si>
    <t>QR_ref :</t>
  </si>
  <si>
    <t>Midi :</t>
  </si>
  <si>
    <t>Soir :</t>
  </si>
  <si>
    <t>Reduc_1_enf :</t>
  </si>
  <si>
    <t>Reduc_2_enf :</t>
  </si>
  <si>
    <t>QF_plancher :</t>
  </si>
  <si>
    <t>QF_plafond :</t>
  </si>
  <si>
    <t>Nb_part_adulte :</t>
  </si>
  <si>
    <t>Nb_part_enfant :</t>
  </si>
  <si>
    <t>Année_fiscale_ref :</t>
  </si>
  <si>
    <t>Réponses O/N :</t>
  </si>
  <si>
    <t>OUI</t>
  </si>
  <si>
    <t>NON</t>
  </si>
  <si>
    <t xml:space="preserve">NB_parts : </t>
  </si>
  <si>
    <t>QF_famille :</t>
  </si>
  <si>
    <t>Coeff_PEC :</t>
  </si>
  <si>
    <t>TPP :</t>
  </si>
  <si>
    <t>QF_mensuel :</t>
  </si>
  <si>
    <t>Tar_midi :</t>
  </si>
  <si>
    <t>Tar_soir :</t>
  </si>
  <si>
    <t>1 enfant</t>
  </si>
  <si>
    <t>€, avant abattements</t>
  </si>
  <si>
    <t>VOS TARIFS JOURNALIERS :</t>
  </si>
  <si>
    <t>Les tarifs de base sont les suivants :</t>
  </si>
  <si>
    <t>Garde de midi :</t>
  </si>
  <si>
    <t>Repas de midi :</t>
  </si>
  <si>
    <t>Garde du soir :</t>
  </si>
  <si>
    <t>QF_retenu :</t>
  </si>
  <si>
    <t>(garde + repas)</t>
  </si>
  <si>
    <t>(garde seule)</t>
  </si>
  <si>
    <t xml:space="preserve">Ces tarifs tiennent compte des données que vous avez déclarées ci-dessus : </t>
  </si>
  <si>
    <t>- revenu fiscal</t>
  </si>
  <si>
    <r>
      <t>Le 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enfant et +</t>
    </r>
  </si>
  <si>
    <t>Nombre de parts au sens de l'attestation de droits de la CAF :</t>
  </si>
  <si>
    <t>- nombre de parts sur l'attestation de paiement de la CAF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</si>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</sst>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2" fillId="0" borderId="0" xfId="0" applyFont="1"/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43" fontId="0" fillId="3" borderId="0" xfId="1" applyFont="1" applyFill="1"/>
    <xf numFmtId="0" fontId="0" fillId="3" borderId="0" xfId="0" applyFill="1"/>
    <xf numFmtId="164" fontId="0" fillId="0" borderId="0" xfId="0" applyNumberFormat="1"/>
    <xf numFmtId="9" fontId="0" fillId="3" borderId="0" xfId="1" applyNumberFormat="1" applyFont="1" applyFill="1"/>
    <xf numFmtId="10" fontId="0" fillId="0" borderId="0" xfId="2" applyNumberFormat="1" applyFon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0" xfId="0" quotePrefix="1"/>
    <xf numFmtId="7" fontId="0" fillId="0" borderId="0" xfId="0" applyNumberFormat="1"/>
    <xf numFmtId="7" fontId="2" fillId="0" borderId="1" xfId="1" applyNumberFormat="1" applyFont="1" applyBorder="1"/>
    <xf numFmtId="0" fontId="0" fillId="3" borderId="0" xfId="1" applyNumberFormat="1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177800</xdr:rowOff>
    </xdr:from>
    <xdr:to>
      <xdr:col>2</xdr:col>
      <xdr:colOff>41910</xdr:colOff>
      <xdr:row>4</xdr:row>
      <xdr:rowOff>175895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F7870E7-140A-4F69-B5FD-FE967166ED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77800"/>
          <a:ext cx="1407160" cy="7854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tabSelected="1" topLeftCell="A13" workbookViewId="0">
      <selection activeCell="A15" sqref="A15"/>
    </sheetView>
  </sheetViews>
  <sheetFormatPr baseColWidth="10" defaultColWidth="8.7265625" defaultRowHeight="14.5" x14ac:dyDescent="0.35"/>
  <cols>
    <col min="1" max="1" width="14.7265625" customWidth="1"/>
    <col min="3" max="3" width="9.7265625" customWidth="1"/>
    <col min="4" max="4" width="11.7265625" customWidth="1"/>
  </cols>
  <sheetData>
    <row r="2" spans="1:6" ht="18.5" x14ac:dyDescent="0.45">
      <c r="A2" s="2"/>
      <c r="D2" s="11" t="str">
        <f>"TARIFS "&amp;(Données!B11+2)&amp;"-"&amp;(Données!B11+3)</f>
        <v>TARIFS 2021-2022</v>
      </c>
    </row>
    <row r="3" spans="1:6" x14ac:dyDescent="0.35">
      <c r="A3" s="2"/>
    </row>
    <row r="4" spans="1:6" x14ac:dyDescent="0.35">
      <c r="A4" s="2"/>
    </row>
    <row r="5" spans="1:6" x14ac:dyDescent="0.35">
      <c r="A5" s="2"/>
    </row>
    <row r="6" spans="1:6" x14ac:dyDescent="0.35">
      <c r="A6" s="2"/>
    </row>
    <row r="7" spans="1:6" x14ac:dyDescent="0.35">
      <c r="A7" s="2"/>
    </row>
    <row r="8" spans="1:6" x14ac:dyDescent="0.35">
      <c r="A8" s="2"/>
    </row>
    <row r="9" spans="1:6" x14ac:dyDescent="0.35">
      <c r="A9" s="2"/>
    </row>
    <row r="11" spans="1:6" x14ac:dyDescent="0.35">
      <c r="A11" t="s">
        <v>34</v>
      </c>
    </row>
    <row r="12" spans="1:6" x14ac:dyDescent="0.35">
      <c r="A12" s="3">
        <v>1</v>
      </c>
      <c r="C12" s="19" t="str">
        <f>IF(A12&lt;=2,"Valeur impossible"," ")</f>
        <v>Valeur impossible</v>
      </c>
    </row>
    <row r="14" spans="1:6" ht="14.5" customHeight="1" x14ac:dyDescent="0.35">
      <c r="A14" s="20" t="str">
        <f>"Votre revenu fiscal, déclaration "&amp;(Données!B11+1)&amp;" sur les revenus "&amp;Données!B11&amp;" :"</f>
        <v>Votre revenu fiscal, déclaration 2020 sur les revenus 2019 :</v>
      </c>
      <c r="B14" s="20"/>
      <c r="C14" s="20"/>
      <c r="D14" s="20"/>
      <c r="E14" s="20"/>
      <c r="F14" s="20"/>
    </row>
    <row r="15" spans="1:6" x14ac:dyDescent="0.35">
      <c r="A15" s="4">
        <v>5000</v>
      </c>
      <c r="B15" t="s">
        <v>22</v>
      </c>
    </row>
    <row r="17" spans="1:5" x14ac:dyDescent="0.35">
      <c r="A17" t="str">
        <f>"Le quotient mensuel pour 1 part retenu est de "&amp;TEXT(Données!F6,"# ##0,00")&amp;"€."</f>
        <v>Le quotient mensuel pour 1 part retenu est de 416,67€.</v>
      </c>
    </row>
    <row r="18" spans="1:5" x14ac:dyDescent="0.35">
      <c r="A18" t="str">
        <f>"Votre taux de participation personnalisé est de "&amp;TEXT((ROUND(Données!F8,4)*100),"##0,00")&amp;"%."</f>
        <v>Votre taux de participation personnalisé est de 64,49%.</v>
      </c>
    </row>
    <row r="23" spans="1:5" x14ac:dyDescent="0.35">
      <c r="A23" t="s">
        <v>24</v>
      </c>
    </row>
    <row r="24" spans="1:5" x14ac:dyDescent="0.35">
      <c r="A24" t="s">
        <v>25</v>
      </c>
      <c r="B24" s="14">
        <f>Données!B14</f>
        <v>4.9400000000000004</v>
      </c>
    </row>
    <row r="25" spans="1:5" x14ac:dyDescent="0.35">
      <c r="A25" t="s">
        <v>26</v>
      </c>
      <c r="B25" s="14">
        <f>Données!B13</f>
        <v>5</v>
      </c>
    </row>
    <row r="26" spans="1:5" x14ac:dyDescent="0.35">
      <c r="A26" t="s">
        <v>27</v>
      </c>
      <c r="B26" s="14">
        <f>Données!B15</f>
        <v>6.18</v>
      </c>
    </row>
    <row r="28" spans="1:5" x14ac:dyDescent="0.35">
      <c r="A28" s="2" t="s">
        <v>23</v>
      </c>
    </row>
    <row r="29" spans="1:5" ht="31" x14ac:dyDescent="0.35">
      <c r="B29" s="12"/>
      <c r="C29" s="17" t="s">
        <v>21</v>
      </c>
      <c r="D29" s="18" t="s">
        <v>33</v>
      </c>
    </row>
    <row r="30" spans="1:5" x14ac:dyDescent="0.35">
      <c r="B30" s="10" t="s">
        <v>2</v>
      </c>
      <c r="C30" s="15">
        <f>Données!F14</f>
        <v>8.1856988178025034</v>
      </c>
      <c r="D30" s="15">
        <f>Données!B14*Données!F8*(1-Données!B18/100)+Données!B13</f>
        <v>7.8671289360222536</v>
      </c>
      <c r="E30" s="13" t="s">
        <v>29</v>
      </c>
    </row>
    <row r="31" spans="1:5" x14ac:dyDescent="0.35">
      <c r="B31" s="10" t="s">
        <v>3</v>
      </c>
      <c r="C31" s="15">
        <f>Données!F15</f>
        <v>3.9853479137691239</v>
      </c>
      <c r="D31" s="15">
        <f>Données!F15*(1-Données!B18/100)</f>
        <v>3.5868131223922117</v>
      </c>
      <c r="E31" s="13" t="s">
        <v>30</v>
      </c>
    </row>
    <row r="33" spans="1:1" x14ac:dyDescent="0.35">
      <c r="A33" t="s">
        <v>31</v>
      </c>
    </row>
    <row r="34" spans="1:1" x14ac:dyDescent="0.35">
      <c r="A34" s="13" t="s">
        <v>35</v>
      </c>
    </row>
    <row r="35" spans="1:1" x14ac:dyDescent="0.35">
      <c r="A35" s="13" t="s">
        <v>32</v>
      </c>
    </row>
  </sheetData>
  <sheetProtection algorithmName="SHA-512" hashValue="MfZQriI7hf10KRt4OCS5aaC76klxpCanCUHKbB0v1QybbmVnnYSg4Ctjwvef9ILTjILbaZgkZfsx1ytEzIKnOA==" saltValue="sInvQBOc/8k/JfDUKDwy9Q==" spinCount="100000" sheet="1" objects="1" scenarios="1"/>
  <dataConsolidate/>
  <mergeCells count="1">
    <mergeCell ref="A14:F14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B14" sqref="B14"/>
    </sheetView>
  </sheetViews>
  <sheetFormatPr baseColWidth="10" defaultRowHeight="14.5" x14ac:dyDescent="0.35"/>
  <cols>
    <col min="1" max="1" width="15.1796875" bestFit="1" customWidth="1"/>
    <col min="6" max="6" width="11.453125" bestFit="1" customWidth="1"/>
  </cols>
  <sheetData>
    <row r="1" spans="1:6" x14ac:dyDescent="0.35">
      <c r="A1" t="s">
        <v>6</v>
      </c>
      <c r="B1" s="5">
        <v>350</v>
      </c>
      <c r="E1" t="s">
        <v>14</v>
      </c>
      <c r="F1" s="7">
        <f>Résultat!A12</f>
        <v>1</v>
      </c>
    </row>
    <row r="2" spans="1:6" x14ac:dyDescent="0.35">
      <c r="A2" t="s">
        <v>7</v>
      </c>
      <c r="B2" s="5">
        <v>2200</v>
      </c>
    </row>
    <row r="3" spans="1:6" x14ac:dyDescent="0.35">
      <c r="B3" s="1"/>
      <c r="E3" t="s">
        <v>15</v>
      </c>
      <c r="F3" s="7">
        <f>Résultat!A15/Données!F1</f>
        <v>5000</v>
      </c>
    </row>
    <row r="4" spans="1:6" x14ac:dyDescent="0.35">
      <c r="A4" t="s">
        <v>1</v>
      </c>
      <c r="B4" s="5">
        <v>1438</v>
      </c>
      <c r="E4" t="s">
        <v>18</v>
      </c>
      <c r="F4" s="7">
        <f>F3/12</f>
        <v>416.66666666666669</v>
      </c>
    </row>
    <row r="5" spans="1:6" x14ac:dyDescent="0.35">
      <c r="F5" s="7"/>
    </row>
    <row r="6" spans="1:6" x14ac:dyDescent="0.35">
      <c r="A6" t="s">
        <v>16</v>
      </c>
      <c r="B6" s="8">
        <v>0.5</v>
      </c>
      <c r="E6" t="s">
        <v>28</v>
      </c>
      <c r="F6" s="7">
        <f>ROUND(IF(F4&lt;B1,B1,IF(F4&gt;B2,B2,F4)),2)</f>
        <v>416.67</v>
      </c>
    </row>
    <row r="7" spans="1:6" x14ac:dyDescent="0.35">
      <c r="B7" s="1"/>
      <c r="F7" s="7"/>
    </row>
    <row r="8" spans="1:6" x14ac:dyDescent="0.35">
      <c r="A8" t="s">
        <v>8</v>
      </c>
      <c r="B8" s="5">
        <v>0</v>
      </c>
      <c r="E8" t="s">
        <v>17</v>
      </c>
      <c r="F8" s="9">
        <f>B6*(1+F6/B4)</f>
        <v>0.64487830319888739</v>
      </c>
    </row>
    <row r="9" spans="1:6" x14ac:dyDescent="0.35">
      <c r="A9" t="s">
        <v>9</v>
      </c>
      <c r="B9" s="5">
        <v>0</v>
      </c>
    </row>
    <row r="11" spans="1:6" x14ac:dyDescent="0.35">
      <c r="A11" t="s">
        <v>10</v>
      </c>
      <c r="B11" s="16">
        <v>2019</v>
      </c>
    </row>
    <row r="13" spans="1:6" x14ac:dyDescent="0.35">
      <c r="A13" t="s">
        <v>0</v>
      </c>
      <c r="B13" s="5">
        <v>5</v>
      </c>
    </row>
    <row r="14" spans="1:6" x14ac:dyDescent="0.35">
      <c r="A14" t="s">
        <v>2</v>
      </c>
      <c r="B14" s="5">
        <v>4.9400000000000004</v>
      </c>
      <c r="E14" t="s">
        <v>19</v>
      </c>
      <c r="F14" s="7">
        <f>B14*F8+B13</f>
        <v>8.1856988178025034</v>
      </c>
    </row>
    <row r="15" spans="1:6" x14ac:dyDescent="0.35">
      <c r="A15" t="s">
        <v>3</v>
      </c>
      <c r="B15" s="5">
        <v>6.18</v>
      </c>
      <c r="E15" t="s">
        <v>20</v>
      </c>
      <c r="F15" s="7">
        <f>B15*F8</f>
        <v>3.9853479137691239</v>
      </c>
    </row>
    <row r="17" spans="1:3" x14ac:dyDescent="0.35">
      <c r="A17" t="s">
        <v>4</v>
      </c>
      <c r="B17" s="6">
        <v>0</v>
      </c>
    </row>
    <row r="18" spans="1:3" x14ac:dyDescent="0.35">
      <c r="A18" t="s">
        <v>5</v>
      </c>
      <c r="B18" s="6">
        <v>10</v>
      </c>
      <c r="C18" s="13" t="s">
        <v>36</v>
      </c>
    </row>
    <row r="20" spans="1:3" x14ac:dyDescent="0.35">
      <c r="A20" t="s">
        <v>11</v>
      </c>
    </row>
    <row r="21" spans="1:3" x14ac:dyDescent="0.35">
      <c r="A21" t="s">
        <v>12</v>
      </c>
    </row>
    <row r="22" spans="1:3" x14ac:dyDescent="0.35">
      <c r="A22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Muller</dc:creator>
  <cp:lastModifiedBy>Stephan Muller</cp:lastModifiedBy>
  <cp:lastPrinted>2021-04-12T06:43:07Z</cp:lastPrinted>
  <dcterms:created xsi:type="dcterms:W3CDTF">2015-06-05T18:19:34Z</dcterms:created>
  <dcterms:modified xsi:type="dcterms:W3CDTF">2021-10-21T13:15:48Z</dcterms:modified>
</cp:coreProperties>
</file>